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fa\Desktop\DAFEFI\LEY DE DISCIPLINA\2019\3ER TRIMESTRE\LDF 3ER TRIMESTRE PUBLICAR\"/>
    </mc:Choice>
  </mc:AlternateContent>
  <bookViews>
    <workbookView xWindow="-120" yWindow="-120" windowWidth="20730" windowHeight="1116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<sst xmlns="http://schemas.openxmlformats.org/spreadsheetml/2006/main" count="38" uniqueCount="27">
  <si>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</si>
  <si>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</si>
  <si>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</si>
  <si>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</si>
  <si>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</si>
  <si>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</si>
  <si>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</si>
  <si>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</si>
  <si>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</si>
  <si>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</si>
  <si>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</si>
  <si>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</si>
  <si>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</si>
  <si>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</si>
  <si>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</si>
  <si>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001.2019..009.2019</t>
  </si>
  <si>
    <t>(Pesos)</t>
  </si>
  <si>
    <t>29/10/2019</t>
  </si>
  <si>
    <t>2019</t>
  </si>
  <si>
    <t>001</t>
  </si>
  <si>
    <t>009</t>
  </si>
  <si>
    <t>Enero</t>
  </si>
  <si>
    <t>Septiembre</t>
  </si>
  <si>
    <t>Del 1 de Enero al 30 de Septiembre del 2019</t>
  </si>
  <si>
    <t>Monto pagado de la inversión al 30 de Septiembre del 2019(k)</t>
  </si>
  <si>
    <t>Monto pagado de la inversión actualizado al 30 de Septiembre del 2019(l)</t>
  </si>
  <si>
    <t>Saldo pendiente por pagar de la inversión al 30 de Septiembre del 2019(m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</si>
</sst>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6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8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29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11" applyNumberFormat="0" applyAlignment="0" applyProtection="0"/>
    <xf numFmtId="0" fontId="16" fillId="4" borderId="16" applyNumberFormat="0" applyAlignment="0" applyProtection="0"/>
    <xf numFmtId="0" fontId="7" fillId="4" borderId="11" applyNumberFormat="0" applyAlignment="0" applyProtection="0"/>
    <xf numFmtId="0" fontId="9" fillId="0" borderId="13" applyNumberFormat="0" applyFill="0" applyAlignment="0" applyProtection="0"/>
    <xf numFmtId="0" fontId="8" fillId="5" borderId="12" applyNumberFormat="0" applyAlignment="0" applyProtection="0"/>
    <xf numFmtId="0" fontId="26" fillId="0" borderId="0" applyNumberFormat="0" applyFill="0" applyBorder="0" applyAlignment="0" applyProtection="0"/>
    <xf numFmtId="0" fontId="15" fillId="8" borderId="15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2" applyNumberFormat="0" applyFill="0" applyAlignment="0" applyProtection="0"/>
    <xf numFmtId="4" fontId="17" fillId="9" borderId="17" applyNumberFormat="0" applyProtection="0">
      <alignment vertical="center"/>
    </xf>
    <xf numFmtId="4" fontId="18" fillId="9" borderId="17" applyNumberFormat="0" applyProtection="0">
      <alignment vertical="center"/>
    </xf>
    <xf numFmtId="4" fontId="17" fillId="9" borderId="17" applyNumberFormat="0" applyProtection="0">
      <alignment horizontal="left" vertical="center" indent="1"/>
    </xf>
    <xf numFmtId="0" fontId="17" fillId="9" borderId="17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4" borderId="17" applyNumberFormat="0" applyProtection="0">
      <alignment horizontal="right" vertical="center"/>
    </xf>
    <xf numFmtId="4" fontId="19" fillId="15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9" fillId="17" borderId="17" applyNumberFormat="0" applyProtection="0">
      <alignment horizontal="right" vertical="center"/>
    </xf>
    <xf numFmtId="4" fontId="19" fillId="18" borderId="17" applyNumberFormat="0" applyProtection="0">
      <alignment horizontal="right" vertical="center"/>
    </xf>
    <xf numFmtId="4" fontId="19" fillId="19" borderId="17" applyNumberFormat="0" applyProtection="0">
      <alignment horizontal="right" vertical="center"/>
    </xf>
    <xf numFmtId="4" fontId="17" fillId="20" borderId="18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7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5" fillId="22" borderId="17" applyNumberFormat="0" applyProtection="0">
      <alignment horizontal="left" vertical="center" indent="1"/>
    </xf>
    <xf numFmtId="0" fontId="15" fillId="22" borderId="17" applyNumberFormat="0" applyProtection="0">
      <alignment horizontal="left" vertical="top" indent="1"/>
    </xf>
    <xf numFmtId="0" fontId="15" fillId="10" borderId="17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5" fillId="23" borderId="17" applyNumberFormat="0" applyProtection="0">
      <alignment horizontal="left" vertical="center" indent="1"/>
    </xf>
    <xf numFmtId="0" fontId="15" fillId="23" borderId="17" applyNumberFormat="0" applyProtection="0">
      <alignment horizontal="left" vertical="top" indent="1"/>
    </xf>
    <xf numFmtId="0" fontId="15" fillId="21" borderId="17" applyNumberFormat="0" applyProtection="0">
      <alignment horizontal="left" vertical="center" indent="1"/>
    </xf>
    <xf numFmtId="0" fontId="15" fillId="21" borderId="17" applyNumberFormat="0" applyProtection="0">
      <alignment horizontal="left" vertical="top" indent="1"/>
    </xf>
    <xf numFmtId="0" fontId="15" fillId="24" borderId="19" applyNumberFormat="0">
      <protection locked="0"/>
    </xf>
    <xf numFmtId="4" fontId="19" fillId="25" borderId="17" applyNumberFormat="0" applyProtection="0">
      <alignment vertical="center"/>
    </xf>
    <xf numFmtId="4" fontId="22" fillId="25" borderId="17" applyNumberFormat="0" applyProtection="0">
      <alignment vertical="center"/>
    </xf>
    <xf numFmtId="4" fontId="19" fillId="25" borderId="17" applyNumberFormat="0" applyProtection="0">
      <alignment horizontal="left" vertical="center" indent="1"/>
    </xf>
    <xf numFmtId="0" fontId="19" fillId="25" borderId="17" applyNumberFormat="0" applyProtection="0">
      <alignment horizontal="left" vertical="top" indent="1"/>
    </xf>
    <xf numFmtId="4" fontId="19" fillId="21" borderId="17" applyNumberFormat="0" applyProtection="0">
      <alignment horizontal="right" vertical="center"/>
    </xf>
    <xf numFmtId="4" fontId="22" fillId="21" borderId="17" applyNumberFormat="0" applyProtection="0">
      <alignment horizontal="right" vertical="center"/>
    </xf>
    <xf numFmtId="4" fontId="19" fillId="10" borderId="17" applyNumberFormat="0" applyProtection="0">
      <alignment horizontal="left" vertical="center" indent="1"/>
    </xf>
    <xf numFmtId="0" fontId="19" fillId="10" borderId="17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7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8" borderId="15" applyNumberFormat="0" applyFont="0" applyAlignment="0" applyProtection="0"/>
    <xf numFmtId="4" fontId="34" fillId="22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33" fillId="22" borderId="17" applyNumberFormat="0" applyProtection="0">
      <alignment horizontal="left" vertical="center" indent="1"/>
    </xf>
    <xf numFmtId="0" fontId="33" fillId="22" borderId="17" applyNumberFormat="0" applyProtection="0">
      <alignment horizontal="left" vertical="top" indent="1"/>
    </xf>
    <xf numFmtId="0" fontId="33" fillId="10" borderId="17" applyNumberFormat="0" applyProtection="0">
      <alignment horizontal="left" vertical="center" indent="1"/>
    </xf>
    <xf numFmtId="0" fontId="33" fillId="10" borderId="17" applyNumberFormat="0" applyProtection="0">
      <alignment horizontal="left" vertical="top" indent="1"/>
    </xf>
    <xf numFmtId="0" fontId="33" fillId="23" borderId="17" applyNumberFormat="0" applyProtection="0">
      <alignment horizontal="left" vertical="center" indent="1"/>
    </xf>
    <xf numFmtId="0" fontId="33" fillId="23" borderId="17" applyNumberFormat="0" applyProtection="0">
      <alignment horizontal="left" vertical="top" indent="1"/>
    </xf>
    <xf numFmtId="0" fontId="33" fillId="21" borderId="17" applyNumberFormat="0" applyProtection="0">
      <alignment horizontal="left" vertical="center" indent="1"/>
    </xf>
    <xf numFmtId="0" fontId="33" fillId="21" borderId="17" applyNumberFormat="0" applyProtection="0">
      <alignment horizontal="left" vertical="top" indent="1"/>
    </xf>
    <xf numFmtId="0" fontId="33" fillId="24" borderId="19" applyNumberFormat="0">
      <protection locked="0"/>
    </xf>
    <xf numFmtId="4" fontId="35" fillId="26" borderId="0" applyNumberFormat="0" applyProtection="0">
      <alignment horizontal="left" vertical="center" indent="1"/>
    </xf>
    <xf numFmtId="164" fontId="3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7" fillId="10" borderId="0" xfId="22" applyNumberFormat="1">
      <alignment horizontal="left" vertical="center" indent="1"/>
    </xf>
    <xf numFmtId="0" fontId="19" fillId="10" borderId="17" xfId="53" applyNumberFormat="1">
      <alignment horizontal="left" vertical="center" indent="1"/>
    </xf>
    <xf numFmtId="165" fontId="19" fillId="21" borderId="17" xfId="51" applyNumberFormat="1">
      <alignment horizontal="right" vertical="center"/>
    </xf>
    <xf numFmtId="0" fontId="15" fillId="22" borderId="17" xfId="38" applyAlignment="1">
      <alignment horizontal="left" vertical="center" indent="2"/>
    </xf>
    <xf numFmtId="0" fontId="15" fillId="10" borderId="17" xfId="40" applyAlignment="1">
      <alignment horizontal="left" vertical="center" indent="3"/>
    </xf>
    <xf numFmtId="0" fontId="15" fillId="23" borderId="17" xfId="42" applyAlignment="1">
      <alignment horizontal="left" vertical="center" indent="4"/>
    </xf>
    <xf numFmtId="0" fontId="31" fillId="2" borderId="0" xfId="0" applyFont="1" applyFill="1"/>
    <xf numFmtId="0" fontId="32" fillId="2" borderId="0" xfId="0" quotePrefix="1" applyFont="1" applyFill="1" applyAlignment="1"/>
    <xf numFmtId="0" fontId="32" fillId="2" borderId="0" xfId="0" applyFont="1" applyFill="1"/>
    <xf numFmtId="0" fontId="2" fillId="2" borderId="5" xfId="0" applyFont="1" applyFill="1" applyBorder="1" applyAlignment="1">
      <alignment horizontal="justify" vertical="center" wrapText="1"/>
    </xf>
    <xf numFmtId="2" fontId="2" fillId="2" borderId="5" xfId="72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8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xmlns="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xmlns="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xmlns="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topLeftCell="A2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56" style="1" customWidth="1"/>
    <col min="2" max="2" width="13.5703125" style="1" hidden="1" customWidth="1"/>
    <col min="3" max="3" width="16.14062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2" customFormat="1" hidden="1" x14ac:dyDescent="0.2">
      <c r="A1" s="21" t="s">
        <v>15</v>
      </c>
      <c r="C1" s="21" t="s">
        <v>17</v>
      </c>
      <c r="D1" s="22" t="s">
        <v>18</v>
      </c>
      <c r="E1" s="22" t="s">
        <v>19</v>
      </c>
      <c r="F1" s="22" t="s">
        <v>20</v>
      </c>
      <c r="G1" s="22" t="s">
        <v>21</v>
      </c>
      <c r="H1" s="22" t="s">
        <v>22</v>
      </c>
    </row>
    <row r="2" spans="1:12" s="20" customFormat="1" ht="13.5" thickBot="1" x14ac:dyDescent="0.25"/>
    <row r="3" spans="1:12" ht="15.75" x14ac:dyDescent="0.2">
      <c r="A3" s="29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2" ht="21" x14ac:dyDescent="0.35">
      <c r="A4" s="32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1:12" x14ac:dyDescent="0.2">
      <c r="A5" s="35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ht="13.5" thickBot="1" x14ac:dyDescent="0.25">
      <c r="A7" s="38" t="s">
        <v>16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2" ht="80.25" customHeight="1" thickBot="1" x14ac:dyDescent="0.25">
      <c r="A8" s="2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24</v>
      </c>
      <c r="K8" s="3" t="s">
        <v>25</v>
      </c>
      <c r="L8" s="3" t="s">
        <v>26</v>
      </c>
    </row>
    <row r="9" spans="1:12" x14ac:dyDescent="0.2">
      <c r="A9" s="4"/>
      <c r="B9" s="5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39.75" customHeight="1" x14ac:dyDescent="0.2">
      <c r="A10" s="7" t="s">
        <v>13</v>
      </c>
      <c r="B10" s="8" t="e">
        <v>#REF!</v>
      </c>
      <c r="C10" s="25" t="s">
        <v>12</v>
      </c>
      <c r="D10" s="25" t="s">
        <v>12</v>
      </c>
      <c r="E10" s="25" t="s">
        <v>12</v>
      </c>
      <c r="F10" s="25">
        <v>0</v>
      </c>
      <c r="G10" s="25" t="s">
        <v>12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</row>
    <row r="11" spans="1:12" x14ac:dyDescent="0.2">
      <c r="A11" s="9"/>
      <c r="B11" s="10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2">
      <c r="A12" s="7" t="s">
        <v>14</v>
      </c>
      <c r="B12" s="8" t="e">
        <v>#REF!</v>
      </c>
      <c r="C12" s="25" t="s">
        <v>12</v>
      </c>
      <c r="D12" s="25" t="s">
        <v>12</v>
      </c>
      <c r="E12" s="25" t="s">
        <v>12</v>
      </c>
      <c r="F12" s="25">
        <v>0</v>
      </c>
      <c r="G12" s="25" t="s">
        <v>12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</row>
    <row r="13" spans="1:12" x14ac:dyDescent="0.2">
      <c r="A13" s="9"/>
      <c r="B13" s="10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28.5" customHeight="1" x14ac:dyDescent="0.2">
      <c r="A14" s="7" t="s">
        <v>10</v>
      </c>
      <c r="B14" s="8" t="e">
        <v>#REF!</v>
      </c>
      <c r="C14" s="25" t="s">
        <v>12</v>
      </c>
      <c r="D14" s="25" t="s">
        <v>12</v>
      </c>
      <c r="E14" s="25" t="s">
        <v>12</v>
      </c>
      <c r="F14" s="25">
        <v>0</v>
      </c>
      <c r="G14" s="25" t="s">
        <v>12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</row>
    <row r="15" spans="1:12" ht="13.5" thickBot="1" x14ac:dyDescent="0.25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4">
    <mergeCell ref="A3:L3"/>
    <mergeCell ref="A4:L4"/>
    <mergeCell ref="A5:L5"/>
    <mergeCell ref="A7:L7"/>
  </mergeCells>
  <printOptions horizontalCentered="1"/>
  <pageMargins left="0" right="0" top="0" bottom="0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4"/>
      <c r="B1" s="15" t="str">
        <f>[1]!BexGetCellData("00O2TQ2O5Z7DPRVXKQBNJU662","","DP_1")</f>
        <v>Fecha del Contrato (d)</v>
      </c>
      <c r="C1" s="15" t="str">
        <f>[1]!BexGetCellData("00O2TQ2O5Z7DPRVXKQBNJUCHM","","DP_1")</f>
        <v>Fecha de inicio de operación del proyecto (e)</v>
      </c>
      <c r="D1" s="15" t="str">
        <f>[1]!BexGetCellData("00O2TQ2O5Z7DPRVXKQBNJUIT6","","DP_1")</f>
        <v>Fecha de vencimiento (f)</v>
      </c>
      <c r="E1" s="15" t="str">
        <f>[1]!BexGetCellData("00O2TQ2O5Z7DPRVY5FDD5UN7R","","DP_1")</f>
        <v>Monto de la inversión pactado (g)</v>
      </c>
      <c r="F1" s="15" t="str">
        <f>[1]!BexGetCellData("00O2TQ2O5Z7DPRVY5FDD5UTJB","","DP_1")</f>
        <v>Plazo pactado (h)</v>
      </c>
      <c r="G1" s="15" t="str">
        <f>[1]!BexGetCellData("00O2TQ2O5Z7DPRVY5FDD5UZUV","","DP_1")</f>
        <v>Monto promedio mensual del pago de la contraprestación (i)</v>
      </c>
      <c r="H1" s="15" t="str">
        <f>[1]!BexGetCellData("00O2TQ2O5Z7DPRVY7U41JWBNV","","DP_1")</f>
        <v>Monto prom. mensual del pago de la contrap. del pago inve(j)</v>
      </c>
      <c r="I1" s="15" t="str">
        <f>[1]!BexGetCellData("00O2TQ2O5Z7DPRW4O8D9I8DNQ","","DP_1")</f>
        <v>Monto pagado de la inversión (Actual) (k)</v>
      </c>
      <c r="J1" s="15" t="str">
        <f>[1]!BexGetCellData("00O2TQ2O5Z7DPRW4WWW30XA2S","","DP_1")</f>
        <v>Monto pagado de la inversión actualizado (Actual) (l)</v>
      </c>
      <c r="K1" s="15" t="str">
        <f>[1]!BexGetCellData("00O2TQ2O5Z7DPRW5TUV31KJOZ","","DP_1")</f>
        <v>Saldo pendiente por pagar de la invers. (Actual) (m = g – l)</v>
      </c>
    </row>
    <row r="2" spans="1:11" x14ac:dyDescent="0.2">
      <c r="A2" s="17" t="str">
        <f>[1]!BexGetCellData("","00O2TQ2O5Z7DPRVWOC8QXK3TB","DP_1")</f>
        <v>Denominación de las Obligaciones Diferentes de Financiamient</v>
      </c>
      <c r="B2" s="16">
        <f>[1]!BexGetCellData("00O2TQ2O5Z7DPRVXKQBNJU662","00O2TQ2O5Z7DPRVWOC8QXK3TB","DP_1")</f>
        <v>0</v>
      </c>
      <c r="C2" s="16">
        <f>[1]!BexGetCellData("00O2TQ2O5Z7DPRVXKQBNJUCHM","00O2TQ2O5Z7DPRVWOC8QXK3TB","DP_1")</f>
        <v>0</v>
      </c>
      <c r="D2" s="16">
        <f>[1]!BexGetCellData("00O2TQ2O5Z7DPRVXKQBNJUIT6","00O2TQ2O5Z7DPRVWOC8QXK3TB","DP_1")</f>
        <v>0</v>
      </c>
      <c r="E2" s="16">
        <f>[1]!BexGetCellData("00O2TQ2O5Z7DPRVY5FDD5UN7R","00O2TQ2O5Z7DPRVWOC8QXK3TB","DP_1")</f>
        <v>0</v>
      </c>
      <c r="F2" s="16">
        <f>[1]!BexGetCellData("00O2TQ2O5Z7DPRVY5FDD5UTJB","00O2TQ2O5Z7DPRVWOC8QXK3TB","DP_1")</f>
        <v>0</v>
      </c>
      <c r="G2" s="16">
        <f>[1]!BexGetCellData("00O2TQ2O5Z7DPRVY5FDD5UZUV","00O2TQ2O5Z7DPRVWOC8QXK3TB","DP_1")</f>
        <v>0</v>
      </c>
      <c r="H2" s="16">
        <f>[1]!BexGetCellData("00O2TQ2O5Z7DPRVY7U41JWBNV","00O2TQ2O5Z7DPRVWOC8QXK3TB","DP_1")</f>
        <v>0</v>
      </c>
      <c r="I2" s="16">
        <f>[1]!BexGetCellData("00O2TQ2O5Z7DPRW4O8D9I8DNQ","00O2TQ2O5Z7DPRVWOC8QXK3TB","DP_1")</f>
        <v>0</v>
      </c>
      <c r="J2" s="16">
        <f>[1]!BexGetCellData("00O2TQ2O5Z7DPRW4WWW30XA2S","00O2TQ2O5Z7DPRVWOC8QXK3TB","DP_1")</f>
        <v>0</v>
      </c>
      <c r="K2" s="16">
        <f>[1]!BexGetCellData("00O2TQ2O5Z7DPRW5TUV31KJOZ","00O2TQ2O5Z7DPRVWOC8QXK3TB","DP_1")</f>
        <v>0</v>
      </c>
    </row>
    <row r="3" spans="1:11" x14ac:dyDescent="0.2">
      <c r="A3" s="18" t="str">
        <f>[1]!BexGetCellData("","00O2TQ2O5Z7DPRVWOC8QXKA4V","DP_1")</f>
        <v>A. Asociaciones Público Privadas (APP’s) (A=a+b+c+d)</v>
      </c>
      <c r="B3" s="16">
        <f>[1]!BexGetCellData("00O2TQ2O5Z7DPRVXKQBNJU662","00O2TQ2O5Z7DPRVWOC8QXKA4V","DP_1")</f>
        <v>0</v>
      </c>
      <c r="C3" s="16">
        <f>[1]!BexGetCellData("00O2TQ2O5Z7DPRVXKQBNJUCHM","00O2TQ2O5Z7DPRVWOC8QXKA4V","DP_1")</f>
        <v>0</v>
      </c>
      <c r="D3" s="16">
        <f>[1]!BexGetCellData("00O2TQ2O5Z7DPRVXKQBNJUIT6","00O2TQ2O5Z7DPRVWOC8QXKA4V","DP_1")</f>
        <v>0</v>
      </c>
      <c r="E3" s="16">
        <f>[1]!BexGetCellData("00O2TQ2O5Z7DPRVY5FDD5UN7R","00O2TQ2O5Z7DPRVWOC8QXKA4V","DP_1")</f>
        <v>0</v>
      </c>
      <c r="F3" s="16">
        <f>[1]!BexGetCellData("00O2TQ2O5Z7DPRVY5FDD5UTJB","00O2TQ2O5Z7DPRVWOC8QXKA4V","DP_1")</f>
        <v>0</v>
      </c>
      <c r="G3" s="16">
        <f>[1]!BexGetCellData("00O2TQ2O5Z7DPRVY5FDD5UZUV","00O2TQ2O5Z7DPRVWOC8QXKA4V","DP_1")</f>
        <v>0</v>
      </c>
      <c r="H3" s="16">
        <f>[1]!BexGetCellData("00O2TQ2O5Z7DPRVY7U41JWBNV","00O2TQ2O5Z7DPRVWOC8QXKA4V","DP_1")</f>
        <v>0</v>
      </c>
      <c r="I3" s="16">
        <f>[1]!BexGetCellData("00O2TQ2O5Z7DPRW4O8D9I8DNQ","00O2TQ2O5Z7DPRVWOC8QXKA4V","DP_1")</f>
        <v>0</v>
      </c>
      <c r="J3" s="16">
        <f>[1]!BexGetCellData("00O2TQ2O5Z7DPRW4WWW30XA2S","00O2TQ2O5Z7DPRVWOC8QXKA4V","DP_1")</f>
        <v>0</v>
      </c>
      <c r="K3" s="16">
        <f>[1]!BexGetCellData("00O2TQ2O5Z7DPRW5TUV31KJOZ","00O2TQ2O5Z7DPRVWOC8QXKA4V","DP_1")</f>
        <v>0</v>
      </c>
    </row>
    <row r="4" spans="1:11" x14ac:dyDescent="0.2">
      <c r="A4" s="19" t="str">
        <f>[1]!BexGetCellData("","00O2TQ2O5Z7DPRVWOC8QXKGGF","DP_1")</f>
        <v>a) APP 1</v>
      </c>
      <c r="B4" s="16">
        <f>[1]!BexGetCellData("00O2TQ2O5Z7DPRVXKQBNJU662","00O2TQ2O5Z7DPRVWOC8QXKGGF","DP_1")</f>
        <v>0</v>
      </c>
      <c r="C4" s="16">
        <f>[1]!BexGetCellData("00O2TQ2O5Z7DPRVXKQBNJUCHM","00O2TQ2O5Z7DPRVWOC8QXKGGF","DP_1")</f>
        <v>0</v>
      </c>
      <c r="D4" s="16">
        <f>[1]!BexGetCellData("00O2TQ2O5Z7DPRVXKQBNJUIT6","00O2TQ2O5Z7DPRVWOC8QXKGGF","DP_1")</f>
        <v>0</v>
      </c>
      <c r="E4" s="16">
        <f>[1]!BexGetCellData("00O2TQ2O5Z7DPRVY5FDD5UN7R","00O2TQ2O5Z7DPRVWOC8QXKGGF","DP_1")</f>
        <v>0</v>
      </c>
      <c r="F4" s="16">
        <f>[1]!BexGetCellData("00O2TQ2O5Z7DPRVY5FDD5UTJB","00O2TQ2O5Z7DPRVWOC8QXKGGF","DP_1")</f>
        <v>0</v>
      </c>
      <c r="G4" s="16">
        <f>[1]!BexGetCellData("00O2TQ2O5Z7DPRVY5FDD5UZUV","00O2TQ2O5Z7DPRVWOC8QXKGGF","DP_1")</f>
        <v>0</v>
      </c>
      <c r="H4" s="16">
        <f>[1]!BexGetCellData("00O2TQ2O5Z7DPRVY7U41JWBNV","00O2TQ2O5Z7DPRVWOC8QXKGGF","DP_1")</f>
        <v>0</v>
      </c>
      <c r="I4" s="16">
        <f>[1]!BexGetCellData("00O2TQ2O5Z7DPRW4O8D9I8DNQ","00O2TQ2O5Z7DPRVWOC8QXKGGF","DP_1")</f>
        <v>0</v>
      </c>
      <c r="J4" s="16">
        <f>[1]!BexGetCellData("00O2TQ2O5Z7DPRW4WWW30XA2S","00O2TQ2O5Z7DPRVWOC8QXKGGF","DP_1")</f>
        <v>0</v>
      </c>
      <c r="K4" s="16">
        <f>[1]!BexGetCellData("00O2TQ2O5Z7DPRW5TUV31KJOZ","00O2TQ2O5Z7DPRVWOC8QXKGGF","DP_1")</f>
        <v>0</v>
      </c>
    </row>
    <row r="5" spans="1:11" x14ac:dyDescent="0.2">
      <c r="A5" s="19" t="str">
        <f>[1]!BexGetCellData("","00O2TQ2O5Z7DPRVWOC8QXKMRZ","DP_1")</f>
        <v>b) APP 2</v>
      </c>
      <c r="B5" s="16">
        <f>[1]!BexGetCellData("00O2TQ2O5Z7DPRVXKQBNJU662","00O2TQ2O5Z7DPRVWOC8QXKMRZ","DP_1")</f>
        <v>0</v>
      </c>
      <c r="C5" s="16">
        <f>[1]!BexGetCellData("00O2TQ2O5Z7DPRVXKQBNJUCHM","00O2TQ2O5Z7DPRVWOC8QXKMRZ","DP_1")</f>
        <v>0</v>
      </c>
      <c r="D5" s="16">
        <f>[1]!BexGetCellData("00O2TQ2O5Z7DPRVXKQBNJUIT6","00O2TQ2O5Z7DPRVWOC8QXKMRZ","DP_1")</f>
        <v>0</v>
      </c>
      <c r="E5" s="16">
        <f>[1]!BexGetCellData("00O2TQ2O5Z7DPRVY5FDD5UN7R","00O2TQ2O5Z7DPRVWOC8QXKMRZ","DP_1")</f>
        <v>0</v>
      </c>
      <c r="F5" s="16">
        <f>[1]!BexGetCellData("00O2TQ2O5Z7DPRVY5FDD5UTJB","00O2TQ2O5Z7DPRVWOC8QXKMRZ","DP_1")</f>
        <v>0</v>
      </c>
      <c r="G5" s="16">
        <f>[1]!BexGetCellData("00O2TQ2O5Z7DPRVY5FDD5UZUV","00O2TQ2O5Z7DPRVWOC8QXKMRZ","DP_1")</f>
        <v>0</v>
      </c>
      <c r="H5" s="16">
        <f>[1]!BexGetCellData("00O2TQ2O5Z7DPRVY7U41JWBNV","00O2TQ2O5Z7DPRVWOC8QXKMRZ","DP_1")</f>
        <v>0</v>
      </c>
      <c r="I5" s="16">
        <f>[1]!BexGetCellData("00O2TQ2O5Z7DPRW4O8D9I8DNQ","00O2TQ2O5Z7DPRVWOC8QXKMRZ","DP_1")</f>
        <v>0</v>
      </c>
      <c r="J5" s="16">
        <f>[1]!BexGetCellData("00O2TQ2O5Z7DPRW4WWW30XA2S","00O2TQ2O5Z7DPRVWOC8QXKMRZ","DP_1")</f>
        <v>0</v>
      </c>
      <c r="K5" s="16">
        <f>[1]!BexGetCellData("00O2TQ2O5Z7DPRW5TUV31KJOZ","00O2TQ2O5Z7DPRVWOC8QXKMRZ","DP_1")</f>
        <v>0</v>
      </c>
    </row>
    <row r="6" spans="1:11" x14ac:dyDescent="0.2">
      <c r="A6" s="19" t="str">
        <f>[1]!BexGetCellData("","00O2TQ2O5Z7DPRVWOC8QXKT3J","DP_1")</f>
        <v>c) APP 3</v>
      </c>
      <c r="B6" s="16">
        <f>[1]!BexGetCellData("00O2TQ2O5Z7DPRVXKQBNJU662","00O2TQ2O5Z7DPRVWOC8QXKT3J","DP_1")</f>
        <v>0</v>
      </c>
      <c r="C6" s="16">
        <f>[1]!BexGetCellData("00O2TQ2O5Z7DPRVXKQBNJUCHM","00O2TQ2O5Z7DPRVWOC8QXKT3J","DP_1")</f>
        <v>0</v>
      </c>
      <c r="D6" s="16">
        <f>[1]!BexGetCellData("00O2TQ2O5Z7DPRVXKQBNJUIT6","00O2TQ2O5Z7DPRVWOC8QXKT3J","DP_1")</f>
        <v>0</v>
      </c>
      <c r="E6" s="16">
        <f>[1]!BexGetCellData("00O2TQ2O5Z7DPRVY5FDD5UN7R","00O2TQ2O5Z7DPRVWOC8QXKT3J","DP_1")</f>
        <v>0</v>
      </c>
      <c r="F6" s="16">
        <f>[1]!BexGetCellData("00O2TQ2O5Z7DPRVY5FDD5UTJB","00O2TQ2O5Z7DPRVWOC8QXKT3J","DP_1")</f>
        <v>0</v>
      </c>
      <c r="G6" s="16">
        <f>[1]!BexGetCellData("00O2TQ2O5Z7DPRVY5FDD5UZUV","00O2TQ2O5Z7DPRVWOC8QXKT3J","DP_1")</f>
        <v>0</v>
      </c>
      <c r="H6" s="16">
        <f>[1]!BexGetCellData("00O2TQ2O5Z7DPRVY7U41JWBNV","00O2TQ2O5Z7DPRVWOC8QXKT3J","DP_1")</f>
        <v>0</v>
      </c>
      <c r="I6" s="16">
        <f>[1]!BexGetCellData("00O2TQ2O5Z7DPRW4O8D9I8DNQ","00O2TQ2O5Z7DPRVWOC8QXKT3J","DP_1")</f>
        <v>0</v>
      </c>
      <c r="J6" s="16">
        <f>[1]!BexGetCellData("00O2TQ2O5Z7DPRW4WWW30XA2S","00O2TQ2O5Z7DPRVWOC8QXKT3J","DP_1")</f>
        <v>0</v>
      </c>
      <c r="K6" s="16">
        <f>[1]!BexGetCellData("00O2TQ2O5Z7DPRW5TUV31KJOZ","00O2TQ2O5Z7DPRVWOC8QXKT3J","DP_1")</f>
        <v>0</v>
      </c>
    </row>
    <row r="7" spans="1:11" x14ac:dyDescent="0.2">
      <c r="A7" s="19" t="str">
        <f>[1]!BexGetCellData("","00O2TQ2O5Z7DPRVX650CJDZTC","DP_1")</f>
        <v>d) APP XX</v>
      </c>
      <c r="B7" s="16">
        <f>[1]!BexGetCellData("00O2TQ2O5Z7DPRVXKQBNJU662","00O2TQ2O5Z7DPRVX650CJDZTC","DP_1")</f>
        <v>0</v>
      </c>
      <c r="C7" s="16">
        <f>[1]!BexGetCellData("00O2TQ2O5Z7DPRVXKQBNJUCHM","00O2TQ2O5Z7DPRVX650CJDZTC","DP_1")</f>
        <v>0</v>
      </c>
      <c r="D7" s="16">
        <f>[1]!BexGetCellData("00O2TQ2O5Z7DPRVXKQBNJUIT6","00O2TQ2O5Z7DPRVX650CJDZTC","DP_1")</f>
        <v>0</v>
      </c>
      <c r="E7" s="16">
        <f>[1]!BexGetCellData("00O2TQ2O5Z7DPRVY5FDD5UN7R","00O2TQ2O5Z7DPRVX650CJDZTC","DP_1")</f>
        <v>0</v>
      </c>
      <c r="F7" s="16">
        <f>[1]!BexGetCellData("00O2TQ2O5Z7DPRVY5FDD5UTJB","00O2TQ2O5Z7DPRVX650CJDZTC","DP_1")</f>
        <v>0</v>
      </c>
      <c r="G7" s="16">
        <f>[1]!BexGetCellData("00O2TQ2O5Z7DPRVY5FDD5UZUV","00O2TQ2O5Z7DPRVX650CJDZTC","DP_1")</f>
        <v>0</v>
      </c>
      <c r="H7" s="16">
        <f>[1]!BexGetCellData("00O2TQ2O5Z7DPRVY7U41JWBNV","00O2TQ2O5Z7DPRVX650CJDZTC","DP_1")</f>
        <v>0</v>
      </c>
      <c r="I7" s="16">
        <f>[1]!BexGetCellData("00O2TQ2O5Z7DPRW4O8D9I8DNQ","00O2TQ2O5Z7DPRVX650CJDZTC","DP_1")</f>
        <v>0</v>
      </c>
      <c r="J7" s="16">
        <f>[1]!BexGetCellData("00O2TQ2O5Z7DPRW4WWW30XA2S","00O2TQ2O5Z7DPRVX650CJDZTC","DP_1")</f>
        <v>0</v>
      </c>
      <c r="K7" s="16">
        <f>[1]!BexGetCellData("00O2TQ2O5Z7DPRW5TUV31KJOZ","00O2TQ2O5Z7DPRVX650CJDZTC","DP_1")</f>
        <v>0</v>
      </c>
    </row>
    <row r="8" spans="1:11" x14ac:dyDescent="0.2">
      <c r="A8" s="18" t="str">
        <f>[1]!BexGetCellData("","00O2TQ2O5Z7DPRVX6YM5NGL1S","DP_1")</f>
        <v>B. Otros Instrumentos (B=a+b+c+d)</v>
      </c>
      <c r="B8" s="16">
        <f>[1]!BexGetCellData("00O2TQ2O5Z7DPRVXKQBNJU662","00O2TQ2O5Z7DPRVX6YM5NGL1S","DP_1")</f>
        <v>0</v>
      </c>
      <c r="C8" s="16">
        <f>[1]!BexGetCellData("00O2TQ2O5Z7DPRVXKQBNJUCHM","00O2TQ2O5Z7DPRVX6YM5NGL1S","DP_1")</f>
        <v>0</v>
      </c>
      <c r="D8" s="16">
        <f>[1]!BexGetCellData("00O2TQ2O5Z7DPRVXKQBNJUIT6","00O2TQ2O5Z7DPRVX6YM5NGL1S","DP_1")</f>
        <v>0</v>
      </c>
      <c r="E8" s="16">
        <f>[1]!BexGetCellData("00O2TQ2O5Z7DPRVY5FDD5UN7R","00O2TQ2O5Z7DPRVX6YM5NGL1S","DP_1")</f>
        <v>0</v>
      </c>
      <c r="F8" s="16">
        <f>[1]!BexGetCellData("00O2TQ2O5Z7DPRVY5FDD5UTJB","00O2TQ2O5Z7DPRVX6YM5NGL1S","DP_1")</f>
        <v>0</v>
      </c>
      <c r="G8" s="16">
        <f>[1]!BexGetCellData("00O2TQ2O5Z7DPRVY5FDD5UZUV","00O2TQ2O5Z7DPRVX6YM5NGL1S","DP_1")</f>
        <v>0</v>
      </c>
      <c r="H8" s="16">
        <f>[1]!BexGetCellData("00O2TQ2O5Z7DPRVY7U41JWBNV","00O2TQ2O5Z7DPRVX6YM5NGL1S","DP_1")</f>
        <v>0</v>
      </c>
      <c r="I8" s="16">
        <f>[1]!BexGetCellData("00O2TQ2O5Z7DPRW4O8D9I8DNQ","00O2TQ2O5Z7DPRVX6YM5NGL1S","DP_1")</f>
        <v>0</v>
      </c>
      <c r="J8" s="16">
        <f>[1]!BexGetCellData("00O2TQ2O5Z7DPRW4WWW30XA2S","00O2TQ2O5Z7DPRVX6YM5NGL1S","DP_1")</f>
        <v>0</v>
      </c>
      <c r="K8" s="16">
        <f>[1]!BexGetCellData("00O2TQ2O5Z7DPRW5TUV31KJOZ","00O2TQ2O5Z7DPRVX6YM5NGL1S","DP_1")</f>
        <v>0</v>
      </c>
    </row>
    <row r="9" spans="1:11" x14ac:dyDescent="0.2">
      <c r="A9" s="19" t="str">
        <f>[1]!BexGetCellData("","00O2TQ2O5Z7DPRVXBDTAMX2MY","DP_1")</f>
        <v>a) Otro Instrumento 1</v>
      </c>
      <c r="B9" s="16">
        <f>[1]!BexGetCellData("00O2TQ2O5Z7DPRVXKQBNJU662","00O2TQ2O5Z7DPRVXBDTAMX2MY","DP_1")</f>
        <v>0</v>
      </c>
      <c r="C9" s="16">
        <f>[1]!BexGetCellData("00O2TQ2O5Z7DPRVXKQBNJUCHM","00O2TQ2O5Z7DPRVXBDTAMX2MY","DP_1")</f>
        <v>0</v>
      </c>
      <c r="D9" s="16">
        <f>[1]!BexGetCellData("00O2TQ2O5Z7DPRVXKQBNJUIT6","00O2TQ2O5Z7DPRVXBDTAMX2MY","DP_1")</f>
        <v>0</v>
      </c>
      <c r="E9" s="16">
        <f>[1]!BexGetCellData("00O2TQ2O5Z7DPRVY5FDD5UN7R","00O2TQ2O5Z7DPRVXBDTAMX2MY","DP_1")</f>
        <v>0</v>
      </c>
      <c r="F9" s="16">
        <f>[1]!BexGetCellData("00O2TQ2O5Z7DPRVY5FDD5UTJB","00O2TQ2O5Z7DPRVXBDTAMX2MY","DP_1")</f>
        <v>0</v>
      </c>
      <c r="G9" s="16">
        <f>[1]!BexGetCellData("00O2TQ2O5Z7DPRVY5FDD5UZUV","00O2TQ2O5Z7DPRVXBDTAMX2MY","DP_1")</f>
        <v>0</v>
      </c>
      <c r="H9" s="16">
        <f>[1]!BexGetCellData("00O2TQ2O5Z7DPRVY7U41JWBNV","00O2TQ2O5Z7DPRVXBDTAMX2MY","DP_1")</f>
        <v>0</v>
      </c>
      <c r="I9" s="16">
        <f>[1]!BexGetCellData("00O2TQ2O5Z7DPRW4O8D9I8DNQ","00O2TQ2O5Z7DPRVXBDTAMX2MY","DP_1")</f>
        <v>0</v>
      </c>
      <c r="J9" s="16">
        <f>[1]!BexGetCellData("00O2TQ2O5Z7DPRW4WWW30XA2S","00O2TQ2O5Z7DPRVXBDTAMX2MY","DP_1")</f>
        <v>0</v>
      </c>
      <c r="K9" s="16">
        <f>[1]!BexGetCellData("00O2TQ2O5Z7DPRW5TUV31KJOZ","00O2TQ2O5Z7DPRVXBDTAMX2MY","DP_1")</f>
        <v>0</v>
      </c>
    </row>
    <row r="10" spans="1:11" x14ac:dyDescent="0.2">
      <c r="A10" s="19" t="str">
        <f>[1]!BexGetCellData("","00O2TQ2O5Z7DPRVXBDTAMX8YI","DP_1")</f>
        <v>a) Otro Instrumento 2</v>
      </c>
      <c r="B10" s="16">
        <f>[1]!BexGetCellData("00O2TQ2O5Z7DPRVXKQBNJU662","00O2TQ2O5Z7DPRVXBDTAMX8YI","DP_1")</f>
        <v>0</v>
      </c>
      <c r="C10" s="16">
        <f>[1]!BexGetCellData("00O2TQ2O5Z7DPRVXKQBNJUCHM","00O2TQ2O5Z7DPRVXBDTAMX8YI","DP_1")</f>
        <v>0</v>
      </c>
      <c r="D10" s="16">
        <f>[1]!BexGetCellData("00O2TQ2O5Z7DPRVXKQBNJUIT6","00O2TQ2O5Z7DPRVXBDTAMX8YI","DP_1")</f>
        <v>0</v>
      </c>
      <c r="E10" s="16">
        <f>[1]!BexGetCellData("00O2TQ2O5Z7DPRVY5FDD5UN7R","00O2TQ2O5Z7DPRVXBDTAMX8YI","DP_1")</f>
        <v>0</v>
      </c>
      <c r="F10" s="16">
        <f>[1]!BexGetCellData("00O2TQ2O5Z7DPRVY5FDD5UTJB","00O2TQ2O5Z7DPRVXBDTAMX8YI","DP_1")</f>
        <v>0</v>
      </c>
      <c r="G10" s="16">
        <f>[1]!BexGetCellData("00O2TQ2O5Z7DPRVY5FDD5UZUV","00O2TQ2O5Z7DPRVXBDTAMX8YI","DP_1")</f>
        <v>0</v>
      </c>
      <c r="H10" s="16">
        <f>[1]!BexGetCellData("00O2TQ2O5Z7DPRVY7U41JWBNV","00O2TQ2O5Z7DPRVXBDTAMX8YI","DP_1")</f>
        <v>0</v>
      </c>
      <c r="I10" s="16">
        <f>[1]!BexGetCellData("00O2TQ2O5Z7DPRW4O8D9I8DNQ","00O2TQ2O5Z7DPRVXBDTAMX8YI","DP_1")</f>
        <v>0</v>
      </c>
      <c r="J10" s="16">
        <f>[1]!BexGetCellData("00O2TQ2O5Z7DPRW4WWW30XA2S","00O2TQ2O5Z7DPRVXBDTAMX8YI","DP_1")</f>
        <v>0</v>
      </c>
      <c r="K10" s="16">
        <f>[1]!BexGetCellData("00O2TQ2O5Z7DPRW5TUV31KJOZ","00O2TQ2O5Z7DPRVXBDTAMX8YI","DP_1")</f>
        <v>0</v>
      </c>
    </row>
    <row r="11" spans="1:11" x14ac:dyDescent="0.2">
      <c r="A11" s="19" t="str">
        <f>[1]!BexGetCellData("","00O2TQ2O5Z7DPRVXBDTAMXFA2","DP_1")</f>
        <v>a) Otro Instrumento 3</v>
      </c>
      <c r="B11" s="16">
        <f>[1]!BexGetCellData("00O2TQ2O5Z7DPRVXKQBNJU662","00O2TQ2O5Z7DPRVXBDTAMXFA2","DP_1")</f>
        <v>0</v>
      </c>
      <c r="C11" s="16">
        <f>[1]!BexGetCellData("00O2TQ2O5Z7DPRVXKQBNJUCHM","00O2TQ2O5Z7DPRVXBDTAMXFA2","DP_1")</f>
        <v>0</v>
      </c>
      <c r="D11" s="16">
        <f>[1]!BexGetCellData("00O2TQ2O5Z7DPRVXKQBNJUIT6","00O2TQ2O5Z7DPRVXBDTAMXFA2","DP_1")</f>
        <v>0</v>
      </c>
      <c r="E11" s="16">
        <f>[1]!BexGetCellData("00O2TQ2O5Z7DPRVY5FDD5UN7R","00O2TQ2O5Z7DPRVXBDTAMXFA2","DP_1")</f>
        <v>0</v>
      </c>
      <c r="F11" s="16">
        <f>[1]!BexGetCellData("00O2TQ2O5Z7DPRVY5FDD5UTJB","00O2TQ2O5Z7DPRVXBDTAMXFA2","DP_1")</f>
        <v>0</v>
      </c>
      <c r="G11" s="16">
        <f>[1]!BexGetCellData("00O2TQ2O5Z7DPRVY5FDD5UZUV","00O2TQ2O5Z7DPRVXBDTAMXFA2","DP_1")</f>
        <v>0</v>
      </c>
      <c r="H11" s="16">
        <f>[1]!BexGetCellData("00O2TQ2O5Z7DPRVY7U41JWBNV","00O2TQ2O5Z7DPRVXBDTAMXFA2","DP_1")</f>
        <v>0</v>
      </c>
      <c r="I11" s="16">
        <f>[1]!BexGetCellData("00O2TQ2O5Z7DPRW4O8D9I8DNQ","00O2TQ2O5Z7DPRVXBDTAMXFA2","DP_1")</f>
        <v>0</v>
      </c>
      <c r="J11" s="16">
        <f>[1]!BexGetCellData("00O2TQ2O5Z7DPRW4WWW30XA2S","00O2TQ2O5Z7DPRVXBDTAMXFA2","DP_1")</f>
        <v>0</v>
      </c>
      <c r="K11" s="16">
        <f>[1]!BexGetCellData("00O2TQ2O5Z7DPRW5TUV31KJOZ","00O2TQ2O5Z7DPRVXBDTAMXFA2","DP_1")</f>
        <v>0</v>
      </c>
    </row>
    <row r="12" spans="1:11" x14ac:dyDescent="0.2">
      <c r="A12" s="19" t="str">
        <f>[1]!BexGetCellData("","00O2TQ2O5Z7DPRVX8RH3LQK5U","DP_1")</f>
        <v>a) Otro Instrumento XX</v>
      </c>
      <c r="B12" s="16">
        <f>[1]!BexGetCellData("00O2TQ2O5Z7DPRVXKQBNJU662","00O2TQ2O5Z7DPRVX8RH3LQK5U","DP_1")</f>
        <v>0</v>
      </c>
      <c r="C12" s="16">
        <f>[1]!BexGetCellData("00O2TQ2O5Z7DPRVXKQBNJUCHM","00O2TQ2O5Z7DPRVX8RH3LQK5U","DP_1")</f>
        <v>0</v>
      </c>
      <c r="D12" s="16">
        <f>[1]!BexGetCellData("00O2TQ2O5Z7DPRVXKQBNJUIT6","00O2TQ2O5Z7DPRVX8RH3LQK5U","DP_1")</f>
        <v>0</v>
      </c>
      <c r="E12" s="16">
        <f>[1]!BexGetCellData("00O2TQ2O5Z7DPRVY5FDD5UN7R","00O2TQ2O5Z7DPRVX8RH3LQK5U","DP_1")</f>
        <v>0</v>
      </c>
      <c r="F12" s="16">
        <f>[1]!BexGetCellData("00O2TQ2O5Z7DPRVY5FDD5UTJB","00O2TQ2O5Z7DPRVX8RH3LQK5U","DP_1")</f>
        <v>0</v>
      </c>
      <c r="G12" s="16">
        <f>[1]!BexGetCellData("00O2TQ2O5Z7DPRVY5FDD5UZUV","00O2TQ2O5Z7DPRVX8RH3LQK5U","DP_1")</f>
        <v>0</v>
      </c>
      <c r="H12" s="16">
        <f>[1]!BexGetCellData("00O2TQ2O5Z7DPRVY7U41JWBNV","00O2TQ2O5Z7DPRVX8RH3LQK5U","DP_1")</f>
        <v>0</v>
      </c>
      <c r="I12" s="16">
        <f>[1]!BexGetCellData("00O2TQ2O5Z7DPRW4O8D9I8DNQ","00O2TQ2O5Z7DPRVX8RH3LQK5U","DP_1")</f>
        <v>0</v>
      </c>
      <c r="J12" s="16">
        <f>[1]!BexGetCellData("00O2TQ2O5Z7DPRW4WWW30XA2S","00O2TQ2O5Z7DPRVX8RH3LQK5U","DP_1")</f>
        <v>0</v>
      </c>
      <c r="K12" s="16">
        <f>[1]!BexGetCellData("00O2TQ2O5Z7DPRW5TUV31KJOZ","00O2TQ2O5Z7DPRVX8RH3LQK5U","DP_1")</f>
        <v>0</v>
      </c>
    </row>
    <row r="13" spans="1:11" x14ac:dyDescent="0.2">
      <c r="A13" s="18" t="str">
        <f>[1]!BexGetCellData("","00O2TQ2O5Z7DPRVX7JZOAUJRK","DP_1")</f>
        <v>C. Total de Obligaciones Diferentes de Financiamiento(C=A+B)</v>
      </c>
      <c r="B13" s="16">
        <f>[1]!BexGetCellData("00O2TQ2O5Z7DPRVXKQBNJU662","00O2TQ2O5Z7DPRVX7JZOAUJRK","DP_1")</f>
        <v>0</v>
      </c>
      <c r="C13" s="16">
        <f>[1]!BexGetCellData("00O2TQ2O5Z7DPRVXKQBNJUCHM","00O2TQ2O5Z7DPRVX7JZOAUJRK","DP_1")</f>
        <v>0</v>
      </c>
      <c r="D13" s="16">
        <f>[1]!BexGetCellData("00O2TQ2O5Z7DPRVXKQBNJUIT6","00O2TQ2O5Z7DPRVX7JZOAUJRK","DP_1")</f>
        <v>0</v>
      </c>
      <c r="E13" s="16">
        <f>[1]!BexGetCellData("00O2TQ2O5Z7DPRVY5FDD5UN7R","00O2TQ2O5Z7DPRVX7JZOAUJRK","DP_1")</f>
        <v>0</v>
      </c>
      <c r="F13" s="16">
        <f>[1]!BexGetCellData("00O2TQ2O5Z7DPRVY5FDD5UTJB","00O2TQ2O5Z7DPRVX7JZOAUJRK","DP_1")</f>
        <v>0</v>
      </c>
      <c r="G13" s="16">
        <f>[1]!BexGetCellData("00O2TQ2O5Z7DPRVY5FDD5UZUV","00O2TQ2O5Z7DPRVX7JZOAUJRK","DP_1")</f>
        <v>0</v>
      </c>
      <c r="H13" s="16">
        <f>[1]!BexGetCellData("00O2TQ2O5Z7DPRVY7U41JWBNV","00O2TQ2O5Z7DPRVX7JZOAUJRK","DP_1")</f>
        <v>0</v>
      </c>
      <c r="I13" s="16">
        <f>[1]!BexGetCellData("00O2TQ2O5Z7DPRW4O8D9I8DNQ","00O2TQ2O5Z7DPRVX7JZOAUJRK","DP_1")</f>
        <v>0</v>
      </c>
      <c r="J13" s="16">
        <f>[1]!BexGetCellData("00O2TQ2O5Z7DPRW4WWW30XA2S","00O2TQ2O5Z7DPRVX7JZOAUJRK","DP_1")</f>
        <v>0</v>
      </c>
      <c r="K13" s="16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D738B0-4864-4CB0-B7D2-75F10C0A4A5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sfa</cp:lastModifiedBy>
  <cp:lastPrinted>2019-10-29T19:47:45Z</cp:lastPrinted>
  <dcterms:created xsi:type="dcterms:W3CDTF">2017-07-25T16:59:28Z</dcterms:created>
  <dcterms:modified xsi:type="dcterms:W3CDTF">2019-10-30T00:24:17Z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3. Informe Analítico de Oblig. dif. De Financiamiento.xlsx</vt:lpwstr>
  </property>
</Properties>
</file>